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270EAECA-7ACA-41AC-BCDA-CD7919157D97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E14" i="1" l="1"/>
  <c r="F14" i="1"/>
  <c r="G14" i="1"/>
  <c r="H14" i="1"/>
  <c r="I14" i="1"/>
  <c r="E9" i="1" l="1"/>
  <c r="J14" i="1"/>
  <c r="F9" i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23" i="1"/>
  <c r="E23" i="1" s="1"/>
  <c r="B24" i="1"/>
  <c r="E24" i="1" s="1"/>
  <c r="B25" i="1"/>
  <c r="E25" i="1" s="1"/>
  <c r="B26" i="1"/>
  <c r="E26" i="1" s="1"/>
  <c r="B27" i="1"/>
  <c r="E27" i="1" s="1"/>
  <c r="B28" i="1"/>
  <c r="E28" i="1" s="1"/>
  <c r="B29" i="1"/>
  <c r="E29" i="1" s="1"/>
  <c r="B30" i="1"/>
  <c r="E30" i="1" s="1"/>
  <c r="B31" i="1"/>
  <c r="E31" i="1" s="1"/>
  <c r="B32" i="1"/>
  <c r="E32" i="1" s="1"/>
  <c r="B33" i="1"/>
  <c r="E33" i="1" s="1"/>
  <c r="B34" i="1"/>
  <c r="E34" i="1" s="1"/>
  <c r="B35" i="1"/>
  <c r="E35" i="1" s="1"/>
  <c r="B36" i="1"/>
  <c r="E36" i="1" s="1"/>
  <c r="B37" i="1"/>
  <c r="E37" i="1" s="1"/>
  <c r="B38" i="1"/>
  <c r="E38" i="1" s="1"/>
  <c r="B39" i="1"/>
  <c r="E39" i="1" s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15" i="1"/>
  <c r="E15" i="1" s="1"/>
  <c r="E7" i="1" s="1"/>
  <c r="E5" i="1"/>
  <c r="E56" i="1" l="1"/>
  <c r="F18" i="1"/>
  <c r="F22" i="1"/>
  <c r="F26" i="1"/>
  <c r="F30" i="1"/>
  <c r="F34" i="1"/>
  <c r="F38" i="1"/>
  <c r="F41" i="1"/>
  <c r="F16" i="1"/>
  <c r="F28" i="1"/>
  <c r="F27" i="1"/>
  <c r="F39" i="1"/>
  <c r="F40" i="1"/>
  <c r="F20" i="1"/>
  <c r="F32" i="1"/>
  <c r="F36" i="1"/>
  <c r="F42" i="1"/>
  <c r="F15" i="1"/>
  <c r="G9" i="1"/>
  <c r="F17" i="1"/>
  <c r="F21" i="1"/>
  <c r="F25" i="1"/>
  <c r="F29" i="1"/>
  <c r="F33" i="1"/>
  <c r="F37" i="1"/>
  <c r="F43" i="1"/>
  <c r="F24" i="1"/>
  <c r="F19" i="1"/>
  <c r="F23" i="1"/>
  <c r="F31" i="1"/>
  <c r="F35" i="1"/>
  <c r="F7" i="1" l="1"/>
  <c r="F11" i="1" s="1"/>
  <c r="F12" i="1" s="1"/>
  <c r="F56" i="1"/>
  <c r="G15" i="1"/>
  <c r="G29" i="1"/>
  <c r="G43" i="1"/>
  <c r="G45" i="1"/>
  <c r="G40" i="1"/>
  <c r="G20" i="1"/>
  <c r="G24" i="1"/>
  <c r="G28" i="1"/>
  <c r="G42" i="1"/>
  <c r="G18" i="1"/>
  <c r="G22" i="1"/>
  <c r="G26" i="1"/>
  <c r="G30" i="1"/>
  <c r="G34" i="1"/>
  <c r="G38" i="1"/>
  <c r="G41" i="1"/>
  <c r="G37" i="1"/>
  <c r="G16" i="1"/>
  <c r="G32" i="1"/>
  <c r="G23" i="1"/>
  <c r="G27" i="1"/>
  <c r="G39" i="1"/>
  <c r="G44" i="1"/>
  <c r="G17" i="1"/>
  <c r="G21" i="1"/>
  <c r="G25" i="1"/>
  <c r="G33" i="1"/>
  <c r="G47" i="1"/>
  <c r="G36" i="1"/>
  <c r="G19" i="1"/>
  <c r="G31" i="1"/>
  <c r="G35" i="1"/>
  <c r="G46" i="1"/>
  <c r="H9" i="1"/>
  <c r="G7" i="1" l="1"/>
  <c r="G11" i="1" s="1"/>
  <c r="G12" i="1" s="1"/>
  <c r="H19" i="1"/>
  <c r="H23" i="1"/>
  <c r="H27" i="1"/>
  <c r="H31" i="1"/>
  <c r="H35" i="1"/>
  <c r="H39" i="1"/>
  <c r="H44" i="1"/>
  <c r="H46" i="1"/>
  <c r="H51" i="1"/>
  <c r="H33" i="1"/>
  <c r="H37" i="1"/>
  <c r="H43" i="1"/>
  <c r="H47" i="1"/>
  <c r="H15" i="1"/>
  <c r="H25" i="1"/>
  <c r="H29" i="1"/>
  <c r="H45" i="1"/>
  <c r="H50" i="1"/>
  <c r="H16" i="1"/>
  <c r="H20" i="1"/>
  <c r="H24" i="1"/>
  <c r="H28" i="1"/>
  <c r="H32" i="1"/>
  <c r="H36" i="1"/>
  <c r="H42" i="1"/>
  <c r="H48" i="1"/>
  <c r="H18" i="1"/>
  <c r="H22" i="1"/>
  <c r="H26" i="1"/>
  <c r="H30" i="1"/>
  <c r="H34" i="1"/>
  <c r="H38" i="1"/>
  <c r="H41" i="1"/>
  <c r="H49" i="1"/>
  <c r="H17" i="1"/>
  <c r="H21" i="1"/>
  <c r="H40" i="1"/>
  <c r="I9" i="1"/>
  <c r="G56" i="1"/>
  <c r="H7" i="1" l="1"/>
  <c r="H11" i="1" s="1"/>
  <c r="H12" i="1" s="1"/>
  <c r="I42" i="1"/>
  <c r="J42" i="1" s="1"/>
  <c r="I48" i="1"/>
  <c r="J48" i="1" s="1"/>
  <c r="I34" i="1"/>
  <c r="J34" i="1" s="1"/>
  <c r="I38" i="1"/>
  <c r="J38" i="1" s="1"/>
  <c r="I41" i="1"/>
  <c r="J41" i="1" s="1"/>
  <c r="I52" i="1"/>
  <c r="J52" i="1" s="1"/>
  <c r="I17" i="1"/>
  <c r="J17" i="1" s="1"/>
  <c r="I43" i="1"/>
  <c r="J43" i="1" s="1"/>
  <c r="I47" i="1"/>
  <c r="J47" i="1" s="1"/>
  <c r="I19" i="1"/>
  <c r="J19" i="1" s="1"/>
  <c r="I23" i="1"/>
  <c r="J23" i="1" s="1"/>
  <c r="I27" i="1"/>
  <c r="J27" i="1" s="1"/>
  <c r="I31" i="1"/>
  <c r="J31" i="1" s="1"/>
  <c r="I35" i="1"/>
  <c r="J35" i="1" s="1"/>
  <c r="I39" i="1"/>
  <c r="J39" i="1" s="1"/>
  <c r="I44" i="1"/>
  <c r="J44" i="1" s="1"/>
  <c r="I46" i="1"/>
  <c r="J46" i="1" s="1"/>
  <c r="I51" i="1"/>
  <c r="J51" i="1" s="1"/>
  <c r="I55" i="1"/>
  <c r="J55" i="1" s="1"/>
  <c r="I22" i="1"/>
  <c r="J22" i="1" s="1"/>
  <c r="I49" i="1"/>
  <c r="J49" i="1" s="1"/>
  <c r="I37" i="1"/>
  <c r="J37" i="1" s="1"/>
  <c r="I40" i="1"/>
  <c r="J40" i="1" s="1"/>
  <c r="I20" i="1"/>
  <c r="J20" i="1" s="1"/>
  <c r="I32" i="1"/>
  <c r="J32" i="1" s="1"/>
  <c r="I36" i="1"/>
  <c r="J36" i="1" s="1"/>
  <c r="I15" i="1"/>
  <c r="I18" i="1"/>
  <c r="J18" i="1" s="1"/>
  <c r="I26" i="1"/>
  <c r="J26" i="1" s="1"/>
  <c r="I30" i="1"/>
  <c r="J30" i="1" s="1"/>
  <c r="I21" i="1"/>
  <c r="J21" i="1" s="1"/>
  <c r="I25" i="1"/>
  <c r="J25" i="1" s="1"/>
  <c r="I29" i="1"/>
  <c r="J29" i="1" s="1"/>
  <c r="I33" i="1"/>
  <c r="J33" i="1" s="1"/>
  <c r="I45" i="1"/>
  <c r="J45" i="1" s="1"/>
  <c r="I53" i="1"/>
  <c r="J53" i="1" s="1"/>
  <c r="I50" i="1"/>
  <c r="J50" i="1" s="1"/>
  <c r="I16" i="1"/>
  <c r="I24" i="1"/>
  <c r="J24" i="1" s="1"/>
  <c r="I28" i="1"/>
  <c r="J28" i="1" s="1"/>
  <c r="I54" i="1"/>
  <c r="J54" i="1" s="1"/>
  <c r="J9" i="1"/>
  <c r="J15" i="1" s="1"/>
  <c r="H56" i="1"/>
  <c r="I56" i="1" l="1"/>
  <c r="J16" i="1"/>
  <c r="E11" i="1" s="1"/>
  <c r="E12" i="1" s="1"/>
  <c r="I7" i="1"/>
  <c r="I11" i="1" s="1"/>
  <c r="I12" i="1" s="1"/>
  <c r="J12" i="1" l="1"/>
  <c r="J56" i="1"/>
  <c r="J7" i="1"/>
</calcChain>
</file>

<file path=xl/sharedStrings.xml><?xml version="1.0" encoding="utf-8"?>
<sst xmlns="http://schemas.openxmlformats.org/spreadsheetml/2006/main" count="25" uniqueCount="25">
  <si>
    <t>Assumption</t>
  </si>
  <si>
    <t>INR</t>
  </si>
  <si>
    <t>Aggregate Amount</t>
  </si>
  <si>
    <t>STRPP Amount</t>
  </si>
  <si>
    <t>Rate of Interest (Assumed) papq</t>
  </si>
  <si>
    <t>Effective Interest Rate</t>
  </si>
  <si>
    <t>XIRR</t>
  </si>
  <si>
    <t>Days in Year</t>
  </si>
  <si>
    <t>Days</t>
  </si>
  <si>
    <t>Dates</t>
  </si>
  <si>
    <t>Issue Price per Bond</t>
  </si>
  <si>
    <t>Average Maturity (Years)</t>
  </si>
  <si>
    <t>Price on Value Date</t>
  </si>
  <si>
    <t>A</t>
  </si>
  <si>
    <t>B</t>
  </si>
  <si>
    <t>C</t>
  </si>
  <si>
    <t>D</t>
  </si>
  <si>
    <t>E</t>
  </si>
  <si>
    <t>Total</t>
  </si>
  <si>
    <t>Issue Date</t>
  </si>
  <si>
    <t>Value Date</t>
  </si>
  <si>
    <t>Acc. Int.</t>
  </si>
  <si>
    <t>Assumed STRPP Yield</t>
  </si>
  <si>
    <t>TOTAL</t>
  </si>
  <si>
    <t>Arranger Fee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</si>
</sst>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4009]dddd\,\ d\ mmmm\,\ yy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2" fillId="0" borderId="0" xfId="1" applyNumberFormat="1" applyFon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164" fontId="3" fillId="0" borderId="1" xfId="0" applyNumberFormat="1" applyFont="1" applyBorder="1" applyAlignment="1">
      <alignment horizontal="right"/>
    </xf>
    <xf numFmtId="10" fontId="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6"/>
  <sheetViews>
    <sheetView tabSelected="1" topLeftCell="A7" workbookViewId="0">
      <selection activeCell="J7" sqref="J7"/>
    </sheetView>
  </sheetViews>
  <sheetFormatPr defaultColWidth="9.109375" defaultRowHeight="12.55" x14ac:dyDescent="0.3"/>
  <cols>
    <col min="1" max="1" width="15" style="1" bestFit="1" customWidth="1"/>
    <col min="2" max="2" width="9.109375" style="1"/>
    <col min="3" max="3" width="33" style="1" bestFit="1" customWidth="1"/>
    <col min="4" max="4" width="33" style="1" customWidth="1"/>
    <col min="5" max="5" width="14.77734375" style="1" bestFit="1" customWidth="1"/>
    <col min="6" max="10" width="11.88671875" style="1" bestFit="1" customWidth="1"/>
    <col min="11" max="16384" width="9.109375" style="1"/>
  </cols>
  <sheetData>
    <row r="1" spans="1:10" x14ac:dyDescent="0.3">
      <c r="C1" s="2" t="s">
        <v>0</v>
      </c>
      <c r="D1" s="2"/>
      <c r="E1" s="3" t="s">
        <v>1</v>
      </c>
    </row>
    <row r="2" spans="1:10" x14ac:dyDescent="0.3">
      <c r="C2" s="3" t="s">
        <v>2</v>
      </c>
      <c r="D2" s="3"/>
      <c r="E2" s="3"/>
    </row>
    <row r="3" spans="1:10" x14ac:dyDescent="0.3">
      <c r="C3" s="3" t="s">
        <v>3</v>
      </c>
      <c r="D3" s="3"/>
      <c r="E3" s="4">
        <v>100</v>
      </c>
    </row>
    <row r="4" spans="1:10" x14ac:dyDescent="0.3">
      <c r="C4" s="3" t="s">
        <v>4</v>
      </c>
      <c r="D4" s="3"/>
      <c r="E4" s="5">
        <v>0.08</v>
      </c>
    </row>
    <row r="5" spans="1:10" x14ac:dyDescent="0.3">
      <c r="C5" s="3" t="s">
        <v>5</v>
      </c>
      <c r="D5" s="3"/>
      <c r="E5" s="6">
        <f>(1+E4/4)^4-1</f>
        <v>8.2432159999999977E-2</v>
      </c>
    </row>
    <row r="6" spans="1:10" x14ac:dyDescent="0.3">
      <c r="C6" s="3" t="s">
        <v>24</v>
      </c>
      <c r="D6" s="3"/>
      <c r="E6" s="5">
        <v>5.0000000000000001E-3</v>
      </c>
    </row>
    <row r="7" spans="1:10" x14ac:dyDescent="0.3">
      <c r="A7" s="7" t="s">
        <v>6</v>
      </c>
      <c r="E7" s="8">
        <f>XIRR(E14:E55,$C$14:$C$55)</f>
        <v>8.2339522242546093E-2</v>
      </c>
      <c r="F7" s="8">
        <f>XIRR(F14:F55,$C$14:$C$55)</f>
        <v>8.2350566983222975E-2</v>
      </c>
      <c r="G7" s="8">
        <f>XIRR(G14:G55,$C$14:$C$55)</f>
        <v>8.2358440756797796E-2</v>
      </c>
      <c r="H7" s="8">
        <f>XIRR(H14:H55,$C$14:$C$55)</f>
        <v>8.2352545857429529E-2</v>
      </c>
      <c r="I7" s="8">
        <f>XIRR(I14:I55,$C$14:$C$55)</f>
        <v>8.2352003455162068E-2</v>
      </c>
      <c r="J7" s="14">
        <f>XIRR(J14:J55,C14:C55)</f>
        <v>8.3294615149498E-2</v>
      </c>
    </row>
    <row r="8" spans="1:10" x14ac:dyDescent="0.3">
      <c r="A8" s="7" t="s">
        <v>7</v>
      </c>
      <c r="B8" s="7" t="s">
        <v>8</v>
      </c>
      <c r="C8" s="2" t="s">
        <v>9</v>
      </c>
      <c r="D8" s="2"/>
      <c r="E8" s="2" t="s">
        <v>13</v>
      </c>
      <c r="F8" s="2" t="s">
        <v>14</v>
      </c>
      <c r="G8" s="2" t="s">
        <v>15</v>
      </c>
      <c r="H8" s="2" t="s">
        <v>16</v>
      </c>
      <c r="I8" s="2" t="s">
        <v>17</v>
      </c>
      <c r="J8" s="2" t="s">
        <v>18</v>
      </c>
    </row>
    <row r="9" spans="1:10" x14ac:dyDescent="0.3">
      <c r="C9" s="3" t="s">
        <v>10</v>
      </c>
      <c r="D9" s="3"/>
      <c r="E9" s="4">
        <f>-E14</f>
        <v>100</v>
      </c>
      <c r="F9" s="4">
        <f>E9</f>
        <v>100</v>
      </c>
      <c r="G9" s="4">
        <f>F9</f>
        <v>100</v>
      </c>
      <c r="H9" s="4">
        <f>G9</f>
        <v>100</v>
      </c>
      <c r="I9" s="4">
        <f>H9</f>
        <v>100</v>
      </c>
      <c r="J9" s="4">
        <f>SUM(E9:I9)</f>
        <v>500</v>
      </c>
    </row>
    <row r="10" spans="1:10" x14ac:dyDescent="0.3">
      <c r="C10" s="3" t="s">
        <v>11</v>
      </c>
      <c r="D10" s="3"/>
      <c r="E10" s="3">
        <v>5.5</v>
      </c>
      <c r="F10" s="3">
        <v>6.5</v>
      </c>
      <c r="G10" s="3">
        <v>7.5</v>
      </c>
      <c r="H10" s="3">
        <v>8.5</v>
      </c>
      <c r="I10" s="3">
        <v>9.5</v>
      </c>
      <c r="J10" s="3"/>
    </row>
    <row r="11" spans="1:10" hidden="1" x14ac:dyDescent="0.3">
      <c r="C11" s="3" t="s">
        <v>22</v>
      </c>
      <c r="D11" s="3"/>
      <c r="E11" s="11">
        <f>E7</f>
        <v>8.2339522242546093E-2</v>
      </c>
      <c r="F11" s="11">
        <f>F7</f>
        <v>8.2350566983222975E-2</v>
      </c>
      <c r="G11" s="11">
        <f>G7</f>
        <v>8.2358440756797796E-2</v>
      </c>
      <c r="H11" s="11">
        <f>H7</f>
        <v>8.2352545857429529E-2</v>
      </c>
      <c r="I11" s="11">
        <f>I7</f>
        <v>8.2352003455162068E-2</v>
      </c>
      <c r="J11" s="3"/>
    </row>
    <row r="12" spans="1:10" x14ac:dyDescent="0.3">
      <c r="C12" s="3" t="s">
        <v>12</v>
      </c>
      <c r="D12" s="3"/>
      <c r="E12" s="9">
        <f>XNPV(E11,E15:E39,C15:C39)</f>
        <v>99.999999186666429</v>
      </c>
      <c r="F12" s="9">
        <f>XNPV(F11,F15:F43,C15:C43)</f>
        <v>100.00000097336002</v>
      </c>
      <c r="G12" s="9">
        <f>XNPV(G11,G15:G47,C15:C47)</f>
        <v>100.00000049679242</v>
      </c>
      <c r="H12" s="9">
        <f>XNPV(H11,H15:H51,C15:C51)</f>
        <v>100.00000016932157</v>
      </c>
      <c r="I12" s="9">
        <f>XNPV(I11,I15:I55,C15:C55)</f>
        <v>99.999998291775597</v>
      </c>
      <c r="J12" s="9">
        <f>SUM(E12:I12)</f>
        <v>499.99999911791599</v>
      </c>
    </row>
    <row r="13" spans="1:10" x14ac:dyDescent="0.2">
      <c r="A13" s="1" t="s">
        <v>19</v>
      </c>
      <c r="C13" s="12">
        <v>45005</v>
      </c>
      <c r="D13" s="12"/>
      <c r="E13" s="3"/>
      <c r="F13" s="3"/>
      <c r="G13" s="3"/>
      <c r="H13" s="3"/>
      <c r="I13" s="3"/>
      <c r="J13" s="3"/>
    </row>
    <row r="14" spans="1:10" x14ac:dyDescent="0.2">
      <c r="A14" s="1" t="s">
        <v>20</v>
      </c>
      <c r="C14" s="12">
        <f>C13</f>
        <v>45005</v>
      </c>
      <c r="D14" s="12"/>
      <c r="E14" s="4">
        <f>-$E$3</f>
        <v>-100</v>
      </c>
      <c r="F14" s="4">
        <f>-$E$3</f>
        <v>-100</v>
      </c>
      <c r="G14" s="4">
        <f>-$E$3</f>
        <v>-100</v>
      </c>
      <c r="H14" s="4">
        <f>-$E$3</f>
        <v>-100</v>
      </c>
      <c r="I14" s="4">
        <f>-$E$3</f>
        <v>-100</v>
      </c>
      <c r="J14" s="4">
        <f>SUM(E14:I14)</f>
        <v>-500</v>
      </c>
    </row>
    <row r="15" spans="1:10" x14ac:dyDescent="0.2">
      <c r="A15" s="1" t="s">
        <v>21</v>
      </c>
      <c r="B15" s="1">
        <f>C15-C14</f>
        <v>0</v>
      </c>
      <c r="C15" s="12">
        <f>C14</f>
        <v>45005</v>
      </c>
      <c r="D15" s="12"/>
      <c r="E15" s="3">
        <f>E9*$E$4*$B$15/365</f>
        <v>0</v>
      </c>
      <c r="F15" s="3">
        <f>F9*$E$4*$B$15/365</f>
        <v>0</v>
      </c>
      <c r="G15" s="3">
        <f>G9*$E$4*$B$15/365</f>
        <v>0</v>
      </c>
      <c r="H15" s="3">
        <f>H9*$E$4*$B$15/365</f>
        <v>0</v>
      </c>
      <c r="I15" s="3">
        <f>I9*$E$4*$B$15/365</f>
        <v>0</v>
      </c>
      <c r="J15" s="3">
        <f>E6*J9</f>
        <v>2.5</v>
      </c>
    </row>
    <row r="16" spans="1:10" x14ac:dyDescent="0.2">
      <c r="A16" s="1">
        <v>366</v>
      </c>
      <c r="B16" s="1">
        <f t="shared" ref="B16:B55" si="0">C16-C15</f>
        <v>102</v>
      </c>
      <c r="C16" s="12">
        <v>45107</v>
      </c>
      <c r="D16" s="12"/>
      <c r="E16" s="9">
        <f t="shared" ref="E16:I25" si="1">E$9*$E$4*$B16/$A16</f>
        <v>2.2295081967213113</v>
      </c>
      <c r="F16" s="9">
        <f t="shared" si="1"/>
        <v>2.2295081967213113</v>
      </c>
      <c r="G16" s="9">
        <f t="shared" si="1"/>
        <v>2.2295081967213113</v>
      </c>
      <c r="H16" s="9">
        <f t="shared" si="1"/>
        <v>2.2295081967213113</v>
      </c>
      <c r="I16" s="9">
        <f t="shared" si="1"/>
        <v>2.2295081967213113</v>
      </c>
      <c r="J16" s="9">
        <f>SUM(E16:I16)</f>
        <v>11.147540983606557</v>
      </c>
    </row>
    <row r="17" spans="1:10" x14ac:dyDescent="0.2">
      <c r="A17" s="1">
        <v>366</v>
      </c>
      <c r="B17" s="1">
        <f t="shared" si="0"/>
        <v>91</v>
      </c>
      <c r="C17" s="12">
        <v>45198</v>
      </c>
      <c r="D17" s="12"/>
      <c r="E17" s="9">
        <f t="shared" si="1"/>
        <v>1.9890710382513661</v>
      </c>
      <c r="F17" s="9">
        <f t="shared" si="1"/>
        <v>1.9890710382513661</v>
      </c>
      <c r="G17" s="9">
        <f t="shared" si="1"/>
        <v>1.9890710382513661</v>
      </c>
      <c r="H17" s="9">
        <f t="shared" si="1"/>
        <v>1.9890710382513661</v>
      </c>
      <c r="I17" s="9">
        <f t="shared" si="1"/>
        <v>1.9890710382513661</v>
      </c>
      <c r="J17" s="9">
        <f t="shared" ref="J17:J55" si="2">SUM(E17:I17)</f>
        <v>9.9453551912568301</v>
      </c>
    </row>
    <row r="18" spans="1:10" x14ac:dyDescent="0.2">
      <c r="A18" s="1">
        <v>366</v>
      </c>
      <c r="B18" s="1">
        <f t="shared" si="0"/>
        <v>91</v>
      </c>
      <c r="C18" s="12">
        <v>45289</v>
      </c>
      <c r="D18" s="12"/>
      <c r="E18" s="9">
        <f t="shared" si="1"/>
        <v>1.9890710382513661</v>
      </c>
      <c r="F18" s="9">
        <f t="shared" si="1"/>
        <v>1.9890710382513661</v>
      </c>
      <c r="G18" s="9">
        <f t="shared" si="1"/>
        <v>1.9890710382513661</v>
      </c>
      <c r="H18" s="9">
        <f t="shared" si="1"/>
        <v>1.9890710382513661</v>
      </c>
      <c r="I18" s="9">
        <f t="shared" si="1"/>
        <v>1.9890710382513661</v>
      </c>
      <c r="J18" s="9">
        <f t="shared" si="2"/>
        <v>9.9453551912568301</v>
      </c>
    </row>
    <row r="19" spans="1:10" x14ac:dyDescent="0.2">
      <c r="A19" s="1">
        <v>366</v>
      </c>
      <c r="B19" s="1">
        <f t="shared" si="0"/>
        <v>91</v>
      </c>
      <c r="C19" s="12">
        <v>45380</v>
      </c>
      <c r="D19" s="12"/>
      <c r="E19" s="9">
        <f t="shared" si="1"/>
        <v>1.9890710382513661</v>
      </c>
      <c r="F19" s="9">
        <f t="shared" si="1"/>
        <v>1.9890710382513661</v>
      </c>
      <c r="G19" s="9">
        <f t="shared" si="1"/>
        <v>1.9890710382513661</v>
      </c>
      <c r="H19" s="9">
        <f t="shared" si="1"/>
        <v>1.9890710382513661</v>
      </c>
      <c r="I19" s="9">
        <f t="shared" si="1"/>
        <v>1.9890710382513661</v>
      </c>
      <c r="J19" s="9">
        <f t="shared" si="2"/>
        <v>9.9453551912568301</v>
      </c>
    </row>
    <row r="20" spans="1:10" x14ac:dyDescent="0.2">
      <c r="A20" s="1">
        <v>365</v>
      </c>
      <c r="B20" s="1">
        <f t="shared" si="0"/>
        <v>91</v>
      </c>
      <c r="C20" s="12">
        <v>45471</v>
      </c>
      <c r="D20" s="12"/>
      <c r="E20" s="9">
        <f t="shared" si="1"/>
        <v>1.9945205479452055</v>
      </c>
      <c r="F20" s="9">
        <f t="shared" si="1"/>
        <v>1.9945205479452055</v>
      </c>
      <c r="G20" s="9">
        <f t="shared" si="1"/>
        <v>1.9945205479452055</v>
      </c>
      <c r="H20" s="9">
        <f t="shared" si="1"/>
        <v>1.9945205479452055</v>
      </c>
      <c r="I20" s="9">
        <f t="shared" si="1"/>
        <v>1.9945205479452055</v>
      </c>
      <c r="J20" s="9">
        <f t="shared" si="2"/>
        <v>9.9726027397260282</v>
      </c>
    </row>
    <row r="21" spans="1:10" x14ac:dyDescent="0.2">
      <c r="A21" s="1">
        <v>365</v>
      </c>
      <c r="B21" s="1">
        <f t="shared" si="0"/>
        <v>94</v>
      </c>
      <c r="C21" s="12">
        <v>45565</v>
      </c>
      <c r="D21" s="12"/>
      <c r="E21" s="9">
        <f t="shared" si="1"/>
        <v>2.0602739726027397</v>
      </c>
      <c r="F21" s="9">
        <f t="shared" si="1"/>
        <v>2.0602739726027397</v>
      </c>
      <c r="G21" s="9">
        <f t="shared" si="1"/>
        <v>2.0602739726027397</v>
      </c>
      <c r="H21" s="9">
        <f t="shared" si="1"/>
        <v>2.0602739726027397</v>
      </c>
      <c r="I21" s="9">
        <f t="shared" si="1"/>
        <v>2.0602739726027397</v>
      </c>
      <c r="J21" s="9">
        <f t="shared" si="2"/>
        <v>10.301369863013699</v>
      </c>
    </row>
    <row r="22" spans="1:10" x14ac:dyDescent="0.2">
      <c r="A22" s="1">
        <v>365</v>
      </c>
      <c r="B22" s="1">
        <f t="shared" si="0"/>
        <v>92</v>
      </c>
      <c r="C22" s="12">
        <v>45657</v>
      </c>
      <c r="D22" s="12"/>
      <c r="E22" s="9">
        <f t="shared" si="1"/>
        <v>2.0164383561643837</v>
      </c>
      <c r="F22" s="9">
        <f t="shared" si="1"/>
        <v>2.0164383561643837</v>
      </c>
      <c r="G22" s="9">
        <f t="shared" si="1"/>
        <v>2.0164383561643837</v>
      </c>
      <c r="H22" s="9">
        <f t="shared" si="1"/>
        <v>2.0164383561643837</v>
      </c>
      <c r="I22" s="9">
        <f t="shared" si="1"/>
        <v>2.0164383561643837</v>
      </c>
      <c r="J22" s="9">
        <f t="shared" si="2"/>
        <v>10.082191780821919</v>
      </c>
    </row>
    <row r="23" spans="1:10" x14ac:dyDescent="0.2">
      <c r="A23" s="1">
        <v>365</v>
      </c>
      <c r="B23" s="1">
        <f t="shared" si="0"/>
        <v>90</v>
      </c>
      <c r="C23" s="12">
        <v>45747</v>
      </c>
      <c r="D23" s="12"/>
      <c r="E23" s="9">
        <f t="shared" si="1"/>
        <v>1.9726027397260273</v>
      </c>
      <c r="F23" s="9">
        <f t="shared" si="1"/>
        <v>1.9726027397260273</v>
      </c>
      <c r="G23" s="9">
        <f t="shared" si="1"/>
        <v>1.9726027397260273</v>
      </c>
      <c r="H23" s="9">
        <f t="shared" si="1"/>
        <v>1.9726027397260273</v>
      </c>
      <c r="I23" s="9">
        <f t="shared" si="1"/>
        <v>1.9726027397260273</v>
      </c>
      <c r="J23" s="9">
        <f t="shared" si="2"/>
        <v>9.8630136986301373</v>
      </c>
    </row>
    <row r="24" spans="1:10" x14ac:dyDescent="0.2">
      <c r="A24" s="1">
        <v>365</v>
      </c>
      <c r="B24" s="1">
        <f t="shared" si="0"/>
        <v>91</v>
      </c>
      <c r="C24" s="12">
        <v>45838</v>
      </c>
      <c r="D24" s="12"/>
      <c r="E24" s="9">
        <f t="shared" si="1"/>
        <v>1.9945205479452055</v>
      </c>
      <c r="F24" s="9">
        <f t="shared" si="1"/>
        <v>1.9945205479452055</v>
      </c>
      <c r="G24" s="9">
        <f t="shared" si="1"/>
        <v>1.9945205479452055</v>
      </c>
      <c r="H24" s="9">
        <f t="shared" si="1"/>
        <v>1.9945205479452055</v>
      </c>
      <c r="I24" s="9">
        <f t="shared" si="1"/>
        <v>1.9945205479452055</v>
      </c>
      <c r="J24" s="9">
        <f t="shared" si="2"/>
        <v>9.9726027397260282</v>
      </c>
    </row>
    <row r="25" spans="1:10" x14ac:dyDescent="0.2">
      <c r="A25" s="1">
        <v>365</v>
      </c>
      <c r="B25" s="1">
        <f t="shared" si="0"/>
        <v>92</v>
      </c>
      <c r="C25" s="12">
        <v>45930</v>
      </c>
      <c r="D25" s="12"/>
      <c r="E25" s="9">
        <f t="shared" si="1"/>
        <v>2.0164383561643837</v>
      </c>
      <c r="F25" s="9">
        <f t="shared" si="1"/>
        <v>2.0164383561643837</v>
      </c>
      <c r="G25" s="9">
        <f t="shared" si="1"/>
        <v>2.0164383561643837</v>
      </c>
      <c r="H25" s="9">
        <f t="shared" si="1"/>
        <v>2.0164383561643837</v>
      </c>
      <c r="I25" s="9">
        <f t="shared" si="1"/>
        <v>2.0164383561643837</v>
      </c>
      <c r="J25" s="9">
        <f t="shared" si="2"/>
        <v>10.082191780821919</v>
      </c>
    </row>
    <row r="26" spans="1:10" x14ac:dyDescent="0.2">
      <c r="A26" s="1">
        <v>365</v>
      </c>
      <c r="B26" s="1">
        <f t="shared" si="0"/>
        <v>92</v>
      </c>
      <c r="C26" s="12">
        <v>46022</v>
      </c>
      <c r="D26" s="12"/>
      <c r="E26" s="9">
        <f t="shared" ref="E26:I35" si="3">E$9*$E$4*$B26/$A26</f>
        <v>2.0164383561643837</v>
      </c>
      <c r="F26" s="9">
        <f t="shared" si="3"/>
        <v>2.0164383561643837</v>
      </c>
      <c r="G26" s="9">
        <f t="shared" si="3"/>
        <v>2.0164383561643837</v>
      </c>
      <c r="H26" s="9">
        <f t="shared" si="3"/>
        <v>2.0164383561643837</v>
      </c>
      <c r="I26" s="9">
        <f t="shared" si="3"/>
        <v>2.0164383561643837</v>
      </c>
      <c r="J26" s="9">
        <f t="shared" si="2"/>
        <v>10.082191780821919</v>
      </c>
    </row>
    <row r="27" spans="1:10" x14ac:dyDescent="0.2">
      <c r="A27" s="1">
        <v>365</v>
      </c>
      <c r="B27" s="1">
        <f t="shared" si="0"/>
        <v>90</v>
      </c>
      <c r="C27" s="12">
        <v>46112</v>
      </c>
      <c r="D27" s="12"/>
      <c r="E27" s="9">
        <f t="shared" si="3"/>
        <v>1.9726027397260273</v>
      </c>
      <c r="F27" s="9">
        <f t="shared" si="3"/>
        <v>1.9726027397260273</v>
      </c>
      <c r="G27" s="9">
        <f t="shared" si="3"/>
        <v>1.9726027397260273</v>
      </c>
      <c r="H27" s="9">
        <f t="shared" si="3"/>
        <v>1.9726027397260273</v>
      </c>
      <c r="I27" s="9">
        <f t="shared" si="3"/>
        <v>1.9726027397260273</v>
      </c>
      <c r="J27" s="9">
        <f t="shared" si="2"/>
        <v>9.8630136986301373</v>
      </c>
    </row>
    <row r="28" spans="1:10" x14ac:dyDescent="0.2">
      <c r="A28" s="1">
        <v>365</v>
      </c>
      <c r="B28" s="1">
        <f t="shared" si="0"/>
        <v>91</v>
      </c>
      <c r="C28" s="12">
        <v>46203</v>
      </c>
      <c r="D28" s="12"/>
      <c r="E28" s="9">
        <f t="shared" si="3"/>
        <v>1.9945205479452055</v>
      </c>
      <c r="F28" s="9">
        <f t="shared" si="3"/>
        <v>1.9945205479452055</v>
      </c>
      <c r="G28" s="9">
        <f t="shared" si="3"/>
        <v>1.9945205479452055</v>
      </c>
      <c r="H28" s="9">
        <f t="shared" si="3"/>
        <v>1.9945205479452055</v>
      </c>
      <c r="I28" s="9">
        <f t="shared" si="3"/>
        <v>1.9945205479452055</v>
      </c>
      <c r="J28" s="9">
        <f t="shared" si="2"/>
        <v>9.9726027397260282</v>
      </c>
    </row>
    <row r="29" spans="1:10" x14ac:dyDescent="0.2">
      <c r="A29" s="1">
        <v>365</v>
      </c>
      <c r="B29" s="1">
        <f t="shared" si="0"/>
        <v>92</v>
      </c>
      <c r="C29" s="12">
        <v>46295</v>
      </c>
      <c r="D29" s="12"/>
      <c r="E29" s="9">
        <f t="shared" si="3"/>
        <v>2.0164383561643837</v>
      </c>
      <c r="F29" s="9">
        <f t="shared" si="3"/>
        <v>2.0164383561643837</v>
      </c>
      <c r="G29" s="9">
        <f t="shared" si="3"/>
        <v>2.0164383561643837</v>
      </c>
      <c r="H29" s="9">
        <f t="shared" si="3"/>
        <v>2.0164383561643837</v>
      </c>
      <c r="I29" s="9">
        <f t="shared" si="3"/>
        <v>2.0164383561643837</v>
      </c>
      <c r="J29" s="9">
        <f t="shared" si="2"/>
        <v>10.082191780821919</v>
      </c>
    </row>
    <row r="30" spans="1:10" x14ac:dyDescent="0.2">
      <c r="A30" s="1">
        <v>365</v>
      </c>
      <c r="B30" s="1">
        <f t="shared" si="0"/>
        <v>92</v>
      </c>
      <c r="C30" s="12">
        <v>46387</v>
      </c>
      <c r="D30" s="12"/>
      <c r="E30" s="9">
        <f t="shared" si="3"/>
        <v>2.0164383561643837</v>
      </c>
      <c r="F30" s="9">
        <f t="shared" si="3"/>
        <v>2.0164383561643837</v>
      </c>
      <c r="G30" s="9">
        <f t="shared" si="3"/>
        <v>2.0164383561643837</v>
      </c>
      <c r="H30" s="9">
        <f t="shared" si="3"/>
        <v>2.0164383561643837</v>
      </c>
      <c r="I30" s="9">
        <f t="shared" si="3"/>
        <v>2.0164383561643837</v>
      </c>
      <c r="J30" s="9">
        <f t="shared" si="2"/>
        <v>10.082191780821919</v>
      </c>
    </row>
    <row r="31" spans="1:10" x14ac:dyDescent="0.2">
      <c r="A31" s="1">
        <v>365</v>
      </c>
      <c r="B31" s="1">
        <f t="shared" si="0"/>
        <v>90</v>
      </c>
      <c r="C31" s="12">
        <v>46477</v>
      </c>
      <c r="D31" s="12"/>
      <c r="E31" s="9">
        <f t="shared" si="3"/>
        <v>1.9726027397260273</v>
      </c>
      <c r="F31" s="9">
        <f t="shared" si="3"/>
        <v>1.9726027397260273</v>
      </c>
      <c r="G31" s="9">
        <f t="shared" si="3"/>
        <v>1.9726027397260273</v>
      </c>
      <c r="H31" s="9">
        <f t="shared" si="3"/>
        <v>1.9726027397260273</v>
      </c>
      <c r="I31" s="9">
        <f t="shared" si="3"/>
        <v>1.9726027397260273</v>
      </c>
      <c r="J31" s="9">
        <f t="shared" si="2"/>
        <v>9.8630136986301373</v>
      </c>
    </row>
    <row r="32" spans="1:10" x14ac:dyDescent="0.2">
      <c r="A32" s="1">
        <v>366</v>
      </c>
      <c r="B32" s="1">
        <f t="shared" si="0"/>
        <v>91</v>
      </c>
      <c r="C32" s="12">
        <v>46568</v>
      </c>
      <c r="D32" s="12"/>
      <c r="E32" s="9">
        <f t="shared" si="3"/>
        <v>1.9890710382513661</v>
      </c>
      <c r="F32" s="9">
        <f t="shared" si="3"/>
        <v>1.9890710382513661</v>
      </c>
      <c r="G32" s="9">
        <f t="shared" si="3"/>
        <v>1.9890710382513661</v>
      </c>
      <c r="H32" s="9">
        <f t="shared" si="3"/>
        <v>1.9890710382513661</v>
      </c>
      <c r="I32" s="9">
        <f t="shared" si="3"/>
        <v>1.9890710382513661</v>
      </c>
      <c r="J32" s="9">
        <f t="shared" si="2"/>
        <v>9.9453551912568301</v>
      </c>
    </row>
    <row r="33" spans="1:10" x14ac:dyDescent="0.2">
      <c r="A33" s="1">
        <v>366</v>
      </c>
      <c r="B33" s="1">
        <f t="shared" si="0"/>
        <v>92</v>
      </c>
      <c r="C33" s="12">
        <v>46660</v>
      </c>
      <c r="D33" s="12"/>
      <c r="E33" s="9">
        <f t="shared" si="3"/>
        <v>2.0109289617486339</v>
      </c>
      <c r="F33" s="9">
        <f t="shared" si="3"/>
        <v>2.0109289617486339</v>
      </c>
      <c r="G33" s="9">
        <f t="shared" si="3"/>
        <v>2.0109289617486339</v>
      </c>
      <c r="H33" s="9">
        <f t="shared" si="3"/>
        <v>2.0109289617486339</v>
      </c>
      <c r="I33" s="9">
        <f t="shared" si="3"/>
        <v>2.0109289617486339</v>
      </c>
      <c r="J33" s="9">
        <f t="shared" si="2"/>
        <v>10.05464480874317</v>
      </c>
    </row>
    <row r="34" spans="1:10" x14ac:dyDescent="0.2">
      <c r="A34" s="1">
        <v>366</v>
      </c>
      <c r="B34" s="1">
        <f t="shared" si="0"/>
        <v>92</v>
      </c>
      <c r="C34" s="12">
        <v>46752</v>
      </c>
      <c r="D34" s="12"/>
      <c r="E34" s="9">
        <f t="shared" si="3"/>
        <v>2.0109289617486339</v>
      </c>
      <c r="F34" s="9">
        <f t="shared" si="3"/>
        <v>2.0109289617486339</v>
      </c>
      <c r="G34" s="9">
        <f t="shared" si="3"/>
        <v>2.0109289617486339</v>
      </c>
      <c r="H34" s="9">
        <f t="shared" si="3"/>
        <v>2.0109289617486339</v>
      </c>
      <c r="I34" s="9">
        <f t="shared" si="3"/>
        <v>2.0109289617486339</v>
      </c>
      <c r="J34" s="9">
        <f t="shared" si="2"/>
        <v>10.05464480874317</v>
      </c>
    </row>
    <row r="35" spans="1:10" x14ac:dyDescent="0.2">
      <c r="A35" s="1">
        <v>366</v>
      </c>
      <c r="B35" s="1">
        <f t="shared" si="0"/>
        <v>91</v>
      </c>
      <c r="C35" s="12">
        <v>46843</v>
      </c>
      <c r="D35" s="12"/>
      <c r="E35" s="9">
        <f t="shared" si="3"/>
        <v>1.9890710382513661</v>
      </c>
      <c r="F35" s="9">
        <f t="shared" si="3"/>
        <v>1.9890710382513661</v>
      </c>
      <c r="G35" s="9">
        <f t="shared" si="3"/>
        <v>1.9890710382513661</v>
      </c>
      <c r="H35" s="9">
        <f t="shared" si="3"/>
        <v>1.9890710382513661</v>
      </c>
      <c r="I35" s="9">
        <f t="shared" si="3"/>
        <v>1.9890710382513661</v>
      </c>
      <c r="J35" s="9">
        <f t="shared" si="2"/>
        <v>9.9453551912568301</v>
      </c>
    </row>
    <row r="36" spans="1:10" x14ac:dyDescent="0.2">
      <c r="A36" s="1">
        <v>365</v>
      </c>
      <c r="B36" s="1">
        <f t="shared" si="0"/>
        <v>91</v>
      </c>
      <c r="C36" s="12">
        <v>46934</v>
      </c>
      <c r="D36" s="12"/>
      <c r="E36" s="9">
        <f>E$9*$E$4*$B36/$A36+E$9*0.25</f>
        <v>26.994520547945207</v>
      </c>
      <c r="F36" s="9">
        <f t="shared" ref="F36:I39" si="4">F$9*$E$4*$B36/$A36</f>
        <v>1.9945205479452055</v>
      </c>
      <c r="G36" s="9">
        <f t="shared" si="4"/>
        <v>1.9945205479452055</v>
      </c>
      <c r="H36" s="9">
        <f t="shared" si="4"/>
        <v>1.9945205479452055</v>
      </c>
      <c r="I36" s="9">
        <f t="shared" si="4"/>
        <v>1.9945205479452055</v>
      </c>
      <c r="J36" s="9">
        <f t="shared" si="2"/>
        <v>34.972602739726035</v>
      </c>
    </row>
    <row r="37" spans="1:10" x14ac:dyDescent="0.2">
      <c r="A37" s="1">
        <v>365</v>
      </c>
      <c r="B37" s="1">
        <f t="shared" si="0"/>
        <v>91</v>
      </c>
      <c r="C37" s="12">
        <v>47025</v>
      </c>
      <c r="D37" s="12"/>
      <c r="E37" s="9">
        <f>E$9*0.75*$E$4*$B37/$A37+E$9*0.25</f>
        <v>26.495890410958904</v>
      </c>
      <c r="F37" s="9">
        <f t="shared" si="4"/>
        <v>1.9945205479452055</v>
      </c>
      <c r="G37" s="9">
        <f t="shared" si="4"/>
        <v>1.9945205479452055</v>
      </c>
      <c r="H37" s="9">
        <f t="shared" si="4"/>
        <v>1.9945205479452055</v>
      </c>
      <c r="I37" s="9">
        <f t="shared" si="4"/>
        <v>1.9945205479452055</v>
      </c>
      <c r="J37" s="9">
        <f t="shared" si="2"/>
        <v>34.473972602739728</v>
      </c>
    </row>
    <row r="38" spans="1:10" x14ac:dyDescent="0.2">
      <c r="A38" s="1">
        <v>365</v>
      </c>
      <c r="B38" s="1">
        <f t="shared" si="0"/>
        <v>91</v>
      </c>
      <c r="C38" s="12">
        <v>47116</v>
      </c>
      <c r="D38" s="12"/>
      <c r="E38" s="9">
        <f>E$9*0.5*$E$4*$B38/$A38+E$9*0.25</f>
        <v>25.997260273972604</v>
      </c>
      <c r="F38" s="9">
        <f t="shared" si="4"/>
        <v>1.9945205479452055</v>
      </c>
      <c r="G38" s="9">
        <f t="shared" si="4"/>
        <v>1.9945205479452055</v>
      </c>
      <c r="H38" s="9">
        <f t="shared" si="4"/>
        <v>1.9945205479452055</v>
      </c>
      <c r="I38" s="9">
        <f t="shared" si="4"/>
        <v>1.9945205479452055</v>
      </c>
      <c r="J38" s="9">
        <f t="shared" si="2"/>
        <v>33.975342465753428</v>
      </c>
    </row>
    <row r="39" spans="1:10" x14ac:dyDescent="0.2">
      <c r="A39" s="1">
        <v>365</v>
      </c>
      <c r="B39" s="1">
        <f t="shared" si="0"/>
        <v>91</v>
      </c>
      <c r="C39" s="12">
        <v>47207</v>
      </c>
      <c r="D39" s="12"/>
      <c r="E39" s="9">
        <f>E$9*0.25*$E$4*$B39/$A39+E$9*0.25</f>
        <v>25.4986301369863</v>
      </c>
      <c r="F39" s="9">
        <f t="shared" si="4"/>
        <v>1.9945205479452055</v>
      </c>
      <c r="G39" s="9">
        <f t="shared" si="4"/>
        <v>1.9945205479452055</v>
      </c>
      <c r="H39" s="9">
        <f t="shared" si="4"/>
        <v>1.9945205479452055</v>
      </c>
      <c r="I39" s="9">
        <f t="shared" si="4"/>
        <v>1.9945205479452055</v>
      </c>
      <c r="J39" s="9">
        <f t="shared" si="2"/>
        <v>33.476712328767128</v>
      </c>
    </row>
    <row r="40" spans="1:10" x14ac:dyDescent="0.2">
      <c r="A40" s="1">
        <v>365</v>
      </c>
      <c r="B40" s="1">
        <f t="shared" si="0"/>
        <v>91</v>
      </c>
      <c r="C40" s="12">
        <v>47298</v>
      </c>
      <c r="D40" s="12"/>
      <c r="E40" s="3"/>
      <c r="F40" s="9">
        <f>F$9*$E$4*$B40/$A40+F$9*0.25</f>
        <v>26.994520547945207</v>
      </c>
      <c r="G40" s="9">
        <f t="shared" ref="G40:I43" si="5">G$9*$E$4*$B40/$A40</f>
        <v>1.9945205479452055</v>
      </c>
      <c r="H40" s="9">
        <f t="shared" si="5"/>
        <v>1.9945205479452055</v>
      </c>
      <c r="I40" s="9">
        <f t="shared" si="5"/>
        <v>1.9945205479452055</v>
      </c>
      <c r="J40" s="9">
        <f t="shared" si="2"/>
        <v>32.978082191780828</v>
      </c>
    </row>
    <row r="41" spans="1:10" x14ac:dyDescent="0.2">
      <c r="A41" s="1">
        <v>365</v>
      </c>
      <c r="B41" s="1">
        <f t="shared" si="0"/>
        <v>91</v>
      </c>
      <c r="C41" s="12">
        <v>47389</v>
      </c>
      <c r="D41" s="12"/>
      <c r="E41" s="3"/>
      <c r="F41" s="9">
        <f>F$9*0.75*$E$4*$B41/$A41+F$9*0.25</f>
        <v>26.495890410958904</v>
      </c>
      <c r="G41" s="9">
        <f t="shared" si="5"/>
        <v>1.9945205479452055</v>
      </c>
      <c r="H41" s="9">
        <f t="shared" si="5"/>
        <v>1.9945205479452055</v>
      </c>
      <c r="I41" s="9">
        <f t="shared" si="5"/>
        <v>1.9945205479452055</v>
      </c>
      <c r="J41" s="9">
        <f t="shared" si="2"/>
        <v>32.479452054794521</v>
      </c>
    </row>
    <row r="42" spans="1:10" x14ac:dyDescent="0.2">
      <c r="A42" s="1">
        <v>365</v>
      </c>
      <c r="B42" s="1">
        <f t="shared" si="0"/>
        <v>94</v>
      </c>
      <c r="C42" s="12">
        <v>47483</v>
      </c>
      <c r="D42" s="12"/>
      <c r="E42" s="3"/>
      <c r="F42" s="9">
        <f>F$9*0.5*$E$4*$B42/$A42+F$9*0.25</f>
        <v>26.030136986301368</v>
      </c>
      <c r="G42" s="9">
        <f t="shared" si="5"/>
        <v>2.0602739726027397</v>
      </c>
      <c r="H42" s="9">
        <f t="shared" si="5"/>
        <v>2.0602739726027397</v>
      </c>
      <c r="I42" s="9">
        <f t="shared" si="5"/>
        <v>2.0602739726027397</v>
      </c>
      <c r="J42" s="9">
        <f t="shared" si="2"/>
        <v>32.210958904109589</v>
      </c>
    </row>
    <row r="43" spans="1:10" x14ac:dyDescent="0.2">
      <c r="A43" s="1">
        <v>365</v>
      </c>
      <c r="B43" s="1">
        <f t="shared" si="0"/>
        <v>88</v>
      </c>
      <c r="C43" s="12">
        <v>47571</v>
      </c>
      <c r="D43" s="12"/>
      <c r="E43" s="3"/>
      <c r="F43" s="9">
        <f>F$9*0.25*$E$4*$B43/$A43+F$9*0.25</f>
        <v>25.482191780821918</v>
      </c>
      <c r="G43" s="9">
        <f t="shared" si="5"/>
        <v>1.9287671232876713</v>
      </c>
      <c r="H43" s="9">
        <f t="shared" si="5"/>
        <v>1.9287671232876713</v>
      </c>
      <c r="I43" s="9">
        <f t="shared" si="5"/>
        <v>1.9287671232876713</v>
      </c>
      <c r="J43" s="9">
        <f t="shared" si="2"/>
        <v>31.268493150684929</v>
      </c>
    </row>
    <row r="44" spans="1:10" x14ac:dyDescent="0.2">
      <c r="A44" s="1">
        <v>365</v>
      </c>
      <c r="B44" s="1">
        <f t="shared" si="0"/>
        <v>91</v>
      </c>
      <c r="C44" s="12">
        <v>47662</v>
      </c>
      <c r="D44" s="12"/>
      <c r="E44" s="3"/>
      <c r="F44" s="3"/>
      <c r="G44" s="9">
        <f>G$9*$E$4*$B44/$A44+G$9*0.25</f>
        <v>26.994520547945207</v>
      </c>
      <c r="H44" s="9">
        <f t="shared" ref="H44:I47" si="6">H$9*$E$4*$B44/$A44</f>
        <v>1.9945205479452055</v>
      </c>
      <c r="I44" s="9">
        <f t="shared" si="6"/>
        <v>1.9945205479452055</v>
      </c>
      <c r="J44" s="9">
        <f t="shared" si="2"/>
        <v>30.983561643835621</v>
      </c>
    </row>
    <row r="45" spans="1:10" x14ac:dyDescent="0.2">
      <c r="A45" s="1">
        <v>365</v>
      </c>
      <c r="B45" s="1">
        <f t="shared" si="0"/>
        <v>94</v>
      </c>
      <c r="C45" s="12">
        <v>47756</v>
      </c>
      <c r="D45" s="12"/>
      <c r="E45" s="3"/>
      <c r="F45" s="3"/>
      <c r="G45" s="9">
        <f>G$9*0.75*$E$4*$B45/$A45+G$9*0.25</f>
        <v>26.545205479452054</v>
      </c>
      <c r="H45" s="9">
        <f t="shared" si="6"/>
        <v>2.0602739726027397</v>
      </c>
      <c r="I45" s="9">
        <f t="shared" si="6"/>
        <v>2.0602739726027397</v>
      </c>
      <c r="J45" s="9">
        <f t="shared" si="2"/>
        <v>30.665753424657535</v>
      </c>
    </row>
    <row r="46" spans="1:10" x14ac:dyDescent="0.2">
      <c r="A46" s="1">
        <v>365</v>
      </c>
      <c r="B46" s="1">
        <f t="shared" si="0"/>
        <v>92</v>
      </c>
      <c r="C46" s="12">
        <v>47848</v>
      </c>
      <c r="D46" s="12"/>
      <c r="E46" s="3"/>
      <c r="F46" s="3"/>
      <c r="G46" s="9">
        <f>G$9*0.5*$E$4*$B46/$A46+G$9*0.25</f>
        <v>26.008219178082193</v>
      </c>
      <c r="H46" s="9">
        <f t="shared" si="6"/>
        <v>2.0164383561643837</v>
      </c>
      <c r="I46" s="9">
        <f t="shared" si="6"/>
        <v>2.0164383561643837</v>
      </c>
      <c r="J46" s="9">
        <f t="shared" si="2"/>
        <v>30.041095890410958</v>
      </c>
    </row>
    <row r="47" spans="1:10" x14ac:dyDescent="0.2">
      <c r="A47" s="1">
        <v>365</v>
      </c>
      <c r="B47" s="1">
        <f t="shared" si="0"/>
        <v>90</v>
      </c>
      <c r="C47" s="12">
        <v>47938</v>
      </c>
      <c r="D47" s="12"/>
      <c r="E47" s="3"/>
      <c r="F47" s="3"/>
      <c r="G47" s="9">
        <f>G$9*0.25*$E$4*$B47/$A47+G$9*0.25</f>
        <v>25.493150684931507</v>
      </c>
      <c r="H47" s="9">
        <f t="shared" si="6"/>
        <v>1.9726027397260273</v>
      </c>
      <c r="I47" s="9">
        <f t="shared" si="6"/>
        <v>1.9726027397260273</v>
      </c>
      <c r="J47" s="9">
        <f t="shared" si="2"/>
        <v>29.438356164383563</v>
      </c>
    </row>
    <row r="48" spans="1:10" x14ac:dyDescent="0.2">
      <c r="A48" s="1">
        <v>366</v>
      </c>
      <c r="B48" s="1">
        <f t="shared" si="0"/>
        <v>91</v>
      </c>
      <c r="C48" s="12">
        <v>48029</v>
      </c>
      <c r="D48" s="12"/>
      <c r="E48" s="3"/>
      <c r="F48" s="3"/>
      <c r="G48" s="3"/>
      <c r="H48" s="9">
        <f>H$9*$E$4*$B48/$A48+H$9*0.25</f>
        <v>26.989071038251367</v>
      </c>
      <c r="I48" s="9">
        <f>I$9*$E$4*$B48/$A48</f>
        <v>1.9890710382513661</v>
      </c>
      <c r="J48" s="9">
        <f t="shared" si="2"/>
        <v>28.978142076502735</v>
      </c>
    </row>
    <row r="49" spans="1:10" x14ac:dyDescent="0.2">
      <c r="A49" s="1">
        <v>366</v>
      </c>
      <c r="B49" s="1">
        <f t="shared" si="0"/>
        <v>92</v>
      </c>
      <c r="C49" s="12">
        <v>48121</v>
      </c>
      <c r="D49" s="12"/>
      <c r="E49" s="3"/>
      <c r="F49" s="3"/>
      <c r="G49" s="3"/>
      <c r="H49" s="9">
        <f>H$9*0.75*$E$4*$B49/$A49+H$9*0.25</f>
        <v>26.508196721311474</v>
      </c>
      <c r="I49" s="9">
        <f>I$9*$E$4*$B49/$A49</f>
        <v>2.0109289617486339</v>
      </c>
      <c r="J49" s="9">
        <f t="shared" si="2"/>
        <v>28.519125683060107</v>
      </c>
    </row>
    <row r="50" spans="1:10" x14ac:dyDescent="0.2">
      <c r="A50" s="1">
        <v>366</v>
      </c>
      <c r="B50" s="1">
        <f t="shared" si="0"/>
        <v>92</v>
      </c>
      <c r="C50" s="12">
        <v>48213</v>
      </c>
      <c r="D50" s="12"/>
      <c r="E50" s="3"/>
      <c r="F50" s="3"/>
      <c r="G50" s="3"/>
      <c r="H50" s="9">
        <f>H$9*0.5*$E$4*$B50/$A50+H$9*0.25</f>
        <v>26.005464480874316</v>
      </c>
      <c r="I50" s="9">
        <f>I$9*$E$4*$B50/$A50</f>
        <v>2.0109289617486339</v>
      </c>
      <c r="J50" s="9">
        <f t="shared" si="2"/>
        <v>28.016393442622949</v>
      </c>
    </row>
    <row r="51" spans="1:10" x14ac:dyDescent="0.2">
      <c r="A51" s="1">
        <v>366</v>
      </c>
      <c r="B51" s="1">
        <f t="shared" si="0"/>
        <v>91</v>
      </c>
      <c r="C51" s="12">
        <v>48304</v>
      </c>
      <c r="D51" s="12"/>
      <c r="E51" s="3"/>
      <c r="F51" s="3"/>
      <c r="G51" s="3"/>
      <c r="H51" s="9">
        <f>H$9*0.25*$E$4*$B51/$A51+H$9*0.25</f>
        <v>25.497267759562842</v>
      </c>
      <c r="I51" s="9">
        <f>I$9*$E$4*$B51/$A51</f>
        <v>1.9890710382513661</v>
      </c>
      <c r="J51" s="9">
        <f t="shared" si="2"/>
        <v>27.486338797814209</v>
      </c>
    </row>
    <row r="52" spans="1:10" x14ac:dyDescent="0.2">
      <c r="A52" s="1">
        <v>365</v>
      </c>
      <c r="B52" s="1">
        <f t="shared" si="0"/>
        <v>91</v>
      </c>
      <c r="C52" s="12">
        <v>48395</v>
      </c>
      <c r="D52" s="12"/>
      <c r="E52" s="3"/>
      <c r="F52" s="3"/>
      <c r="G52" s="3"/>
      <c r="H52" s="3"/>
      <c r="I52" s="9">
        <f>I$9*$E$4*$B52/$A52+I$9*0.25</f>
        <v>26.994520547945207</v>
      </c>
      <c r="J52" s="9">
        <f t="shared" si="2"/>
        <v>26.994520547945207</v>
      </c>
    </row>
    <row r="53" spans="1:10" x14ac:dyDescent="0.2">
      <c r="A53" s="1">
        <v>365</v>
      </c>
      <c r="B53" s="1">
        <f t="shared" si="0"/>
        <v>92</v>
      </c>
      <c r="C53" s="12">
        <v>48487</v>
      </c>
      <c r="D53" s="12"/>
      <c r="E53" s="3"/>
      <c r="F53" s="3"/>
      <c r="G53" s="3"/>
      <c r="H53" s="3"/>
      <c r="I53" s="9">
        <f>I$9*0.75*$E$4*$B53/$A53+I$9*0.25</f>
        <v>26.512328767123286</v>
      </c>
      <c r="J53" s="9">
        <f t="shared" si="2"/>
        <v>26.512328767123286</v>
      </c>
    </row>
    <row r="54" spans="1:10" x14ac:dyDescent="0.2">
      <c r="A54" s="1">
        <v>365</v>
      </c>
      <c r="B54" s="1">
        <f t="shared" si="0"/>
        <v>92</v>
      </c>
      <c r="C54" s="12">
        <v>48579</v>
      </c>
      <c r="D54" s="12"/>
      <c r="E54" s="3"/>
      <c r="F54" s="3"/>
      <c r="G54" s="3"/>
      <c r="H54" s="3"/>
      <c r="I54" s="9">
        <f>I$9*0.5*$E$4*$B54/$A54+I$9*0.25</f>
        <v>26.008219178082193</v>
      </c>
      <c r="J54" s="9">
        <f t="shared" si="2"/>
        <v>26.008219178082193</v>
      </c>
    </row>
    <row r="55" spans="1:10" x14ac:dyDescent="0.2">
      <c r="A55" s="1">
        <v>365</v>
      </c>
      <c r="B55" s="1">
        <f t="shared" si="0"/>
        <v>79</v>
      </c>
      <c r="C55" s="12">
        <v>48658</v>
      </c>
      <c r="D55" s="12"/>
      <c r="E55" s="3"/>
      <c r="F55" s="3"/>
      <c r="G55" s="3"/>
      <c r="H55" s="3"/>
      <c r="I55" s="9">
        <f>I$9*0.25*$E$4*$B55/$A55+I$9*0.25</f>
        <v>25.432876712328767</v>
      </c>
      <c r="J55" s="9">
        <f t="shared" si="2"/>
        <v>25.432876712328767</v>
      </c>
    </row>
    <row r="56" spans="1:10" x14ac:dyDescent="0.2">
      <c r="C56" s="13" t="s">
        <v>23</v>
      </c>
      <c r="D56" s="2"/>
      <c r="E56" s="10">
        <f t="shared" ref="E56:J56" si="7">SUM(E16:E55)</f>
        <v>145.22685829777677</v>
      </c>
      <c r="F56" s="10">
        <f t="shared" si="7"/>
        <v>153.221378845722</v>
      </c>
      <c r="G56" s="10">
        <f t="shared" si="7"/>
        <v>161.23781720188634</v>
      </c>
      <c r="H56" s="10">
        <f t="shared" si="7"/>
        <v>169.24055692791379</v>
      </c>
      <c r="I56" s="10">
        <f t="shared" si="7"/>
        <v>177.18850213339323</v>
      </c>
      <c r="J56" s="10">
        <f t="shared" si="7"/>
        <v>806.11511340669222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2023-03-09T08:02:05Z</dcterms:modified>
</cp:coreProperties>
</file>